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491" windowWidth="7005" windowHeight="9405" activeTab="0"/>
  </bookViews>
  <sheets>
    <sheet name="Flip w. Private Money" sheetId="1" r:id="rId1"/>
    <sheet name="Sheet3" sheetId="2" r:id="rId2"/>
  </sheets>
  <definedNames>
    <definedName name="_xlnm.Print_Area" localSheetId="0">'Flip w. Private Money'!$A$1:$D$64</definedName>
  </definedNames>
  <calcPr fullCalcOnLoad="1"/>
</workbook>
</file>

<file path=xl/sharedStrings.xml><?xml version="1.0" encoding="utf-8"?>
<sst xmlns="http://schemas.openxmlformats.org/spreadsheetml/2006/main" count="66" uniqueCount="62">
  <si>
    <t>Marginal Tax Bracket:</t>
  </si>
  <si>
    <t># of Units</t>
  </si>
  <si>
    <t>Total Square Footage</t>
  </si>
  <si>
    <t>PURCHASE ANALYSIS</t>
  </si>
  <si>
    <t>Purchase Price</t>
  </si>
  <si>
    <t>First Mortgage</t>
  </si>
  <si>
    <t>Second Mortgage</t>
  </si>
  <si>
    <t>Down Payment</t>
  </si>
  <si>
    <t>REHAB ANALYSIS</t>
  </si>
  <si>
    <t>After Repair Value</t>
  </si>
  <si>
    <t>Second Motgage (%PP)</t>
  </si>
  <si>
    <t>Interest Rate On First Mortgage</t>
  </si>
  <si>
    <t>Interest Rate On Second Mortgage</t>
  </si>
  <si>
    <t>Property Address:</t>
  </si>
  <si>
    <t>First Mortgage or Private Mortgage (% PP)</t>
  </si>
  <si>
    <t>Attorney Fees</t>
  </si>
  <si>
    <t>Financing Origination Costs</t>
  </si>
  <si>
    <t>Estimated Rehab Cost</t>
  </si>
  <si>
    <t>Property Taxes</t>
  </si>
  <si>
    <t>ESTIMATED HOLDING COST ANALYSIS</t>
  </si>
  <si>
    <t>Total Holding Costs</t>
  </si>
  <si>
    <t>PROFIT ANALYSIS</t>
  </si>
  <si>
    <t>Estimated Gross Sales Price</t>
  </si>
  <si>
    <t>Realtor Fees</t>
  </si>
  <si>
    <t>Conveyance Tax</t>
  </si>
  <si>
    <t>Prepayment Penalties</t>
  </si>
  <si>
    <t>Recording Fees</t>
  </si>
  <si>
    <t xml:space="preserve">Net Sales Price </t>
  </si>
  <si>
    <t>Holding Costs</t>
  </si>
  <si>
    <t>Estimated Rehab Costs</t>
  </si>
  <si>
    <t>Total Purchase Price</t>
  </si>
  <si>
    <t>Estimate Net Profit</t>
  </si>
  <si>
    <t>Purchase Internal Capital</t>
  </si>
  <si>
    <t xml:space="preserve">Total Committed Capital </t>
  </si>
  <si>
    <t>Anualized Cash on Cash Return</t>
  </si>
  <si>
    <t xml:space="preserve">Estimated Property Taxes </t>
  </si>
  <si>
    <t>INPUTS</t>
  </si>
  <si>
    <t>Rehab Committed Capital / 2</t>
  </si>
  <si>
    <t>note: rehab costs are divided by 2 because rehab money is paid in installments for the life of the project***</t>
  </si>
  <si>
    <t>Date</t>
  </si>
  <si>
    <t>AS-IS MLS Value</t>
  </si>
  <si>
    <t>Wholesale Investor Value</t>
  </si>
  <si>
    <t>note: assumes sale on or before</t>
  </si>
  <si>
    <t>Title Search</t>
  </si>
  <si>
    <t>Estimated Hold Time (months)</t>
  </si>
  <si>
    <t>Attorney Fees°</t>
  </si>
  <si>
    <t>Title Insurance°°</t>
  </si>
  <si>
    <t>Recording Fees°°°</t>
  </si>
  <si>
    <t>Insurance¹</t>
  </si>
  <si>
    <t>Utility Costs¹¹</t>
  </si>
  <si>
    <t>Financing Costs¹¹¹</t>
  </si>
  <si>
    <t>Interest Rate On Internal Capital*</t>
  </si>
  <si>
    <t>Financing Origination Costs**</t>
  </si>
  <si>
    <t>*Interest Rate On Internal Capital - has a premium over our cost of money in order to apply a weighted value to a cash heavy (or light) deal
**Financing Origination Costs - for a mortgage approximately 1% of purchase price plus $1,000</t>
  </si>
  <si>
    <t>Selling Recording Fees</t>
  </si>
  <si>
    <t>Property Discription</t>
  </si>
  <si>
    <t>°Attorney Fees - includes title insurance carry-over of approximately $100
°°Title Insurance - $500 plus 1/4% of purchase price
°°°Recording Fees - if mortgage origination costs = 0, then recording fees = $100, if mortgage origination costs &gt;0, the recording fees = $200</t>
  </si>
  <si>
    <t>Is the Building Occupied (Y/N)</t>
  </si>
  <si>
    <t>¹Insurance - Occupied = $.77/$1,000 + $500 - Vacant = $6/$1,000 + $500
¹¹Utility Costs - are estimated at $200/month
¹¹¹Rehab Holding Costs - are assumed to be incurred for 1/2 of the overall holding period, and are assigned the interest rate on internal capital</t>
  </si>
  <si>
    <t>n</t>
  </si>
  <si>
    <t>big single fam colonial in bridgeport</t>
  </si>
  <si>
    <t>131 Richards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</si>
</sst>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.000%"/>
    <numFmt numFmtId="167" formatCode="&quot;$&quot;#,##0"/>
    <numFmt numFmtId="168" formatCode="&quot;$&quot;#,##0.00"/>
    <numFmt numFmtId="169" formatCode="&quot;$&quot;#,##0.0"/>
    <numFmt numFmtId="170" formatCode="_(&quot;$&quot;* #,##0.0_);_(&quot;$&quot;* \(#,##0.0\);_(&quot;$&quot;* &quot;-&quot;??_);_(@_)"/>
    <numFmt numFmtId="171" formatCode="0.0000%"/>
    <numFmt numFmtId="172" formatCode="&quot;$&quot;#,##0.0_);[Red]\(&quot;$&quot;#,##0.0\)"/>
    <numFmt numFmtId="173" formatCode="&quot;$&quot;#,##0.000_);[Red]\(&quot;$&quot;#,##0.000\)"/>
    <numFmt numFmtId="174" formatCode="&quot;$&quot;#,##0.0000_);[Red]\(&quot;$&quot;#,##0.0000\)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[$-409]dddd\,\ mmmm\ dd\,\ yyyy"/>
    <numFmt numFmtId="185" formatCode="[$-409]mmmm\ d\,\ yyyy;@"/>
    <numFmt numFmtId="186" formatCode="&quot;$&quot;#,##0.0000"/>
    <numFmt numFmtId="187" formatCode="&quot;$&quot;#,##0.000"/>
    <numFmt numFmtId="188" formatCode="_(&quot;$&quot;* #,##0.000_);_(&quot;$&quot;* \(#,##0.000\);_(&quot;$&quot;* &quot;-&quot;??_);_(@_)"/>
    <numFmt numFmtId="189" formatCode="&quot;$&quot;#,##0.00000"/>
    <numFmt numFmtId="190" formatCode="&quot;$&quot;#,##0.000000"/>
    <numFmt numFmtId="191" formatCode="&quot;$&quot;#,##0.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7" fontId="4" fillId="0" borderId="0" xfId="0" applyNumberFormat="1" applyFont="1" applyBorder="1" applyAlignment="1">
      <alignment/>
    </xf>
    <xf numFmtId="44" fontId="4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9" fontId="5" fillId="0" borderId="0" xfId="0" applyNumberFormat="1" applyFont="1" applyBorder="1" applyAlignment="1">
      <alignment/>
    </xf>
    <xf numFmtId="167" fontId="4" fillId="0" borderId="1" xfId="0" applyNumberFormat="1" applyFont="1" applyBorder="1" applyAlignment="1">
      <alignment wrapText="1"/>
    </xf>
    <xf numFmtId="178" fontId="4" fillId="0" borderId="0" xfId="0" applyNumberFormat="1" applyFont="1" applyBorder="1" applyAlignment="1">
      <alignment/>
    </xf>
    <xf numFmtId="8" fontId="4" fillId="0" borderId="0" xfId="17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4" fontId="4" fillId="0" borderId="0" xfId="17" applyFont="1" applyBorder="1" applyAlignment="1">
      <alignment/>
    </xf>
    <xf numFmtId="10" fontId="4" fillId="0" borderId="0" xfId="0" applyNumberFormat="1" applyFont="1" applyBorder="1" applyAlignment="1">
      <alignment horizontal="left"/>
    </xf>
    <xf numFmtId="10" fontId="6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10" fontId="4" fillId="0" borderId="1" xfId="0" applyNumberFormat="1" applyFont="1" applyBorder="1" applyAlignment="1">
      <alignment horizontal="left"/>
    </xf>
    <xf numFmtId="9" fontId="4" fillId="0" borderId="1" xfId="0" applyNumberFormat="1" applyFont="1" applyBorder="1" applyAlignment="1">
      <alignment horizontal="left"/>
    </xf>
    <xf numFmtId="185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67" fontId="7" fillId="2" borderId="1" xfId="0" applyNumberFormat="1" applyFont="1" applyFill="1" applyBorder="1" applyAlignment="1">
      <alignment/>
    </xf>
    <xf numFmtId="10" fontId="7" fillId="2" borderId="1" xfId="0" applyNumberFormat="1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4" fillId="0" borderId="0" xfId="0" applyFont="1" applyFill="1" applyBorder="1" applyAlignment="1">
      <alignment/>
    </xf>
    <xf numFmtId="167" fontId="4" fillId="2" borderId="1" xfId="0" applyNumberFormat="1" applyFont="1" applyFill="1" applyBorder="1" applyAlignment="1">
      <alignment/>
    </xf>
    <xf numFmtId="0" fontId="8" fillId="3" borderId="1" xfId="0" applyFont="1" applyFill="1" applyBorder="1" applyAlignment="1" applyProtection="1">
      <alignment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168" fontId="8" fillId="3" borderId="1" xfId="17" applyNumberFormat="1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left"/>
      <protection locked="0"/>
    </xf>
    <xf numFmtId="9" fontId="8" fillId="3" borderId="1" xfId="21" applyFont="1" applyFill="1" applyBorder="1" applyAlignment="1" applyProtection="1">
      <alignment horizontal="center"/>
      <protection locked="0"/>
    </xf>
    <xf numFmtId="1" fontId="8" fillId="3" borderId="1" xfId="21" applyNumberFormat="1" applyFont="1" applyFill="1" applyBorder="1" applyAlignment="1" applyProtection="1">
      <alignment horizontal="center"/>
      <protection locked="0"/>
    </xf>
    <xf numFmtId="0" fontId="8" fillId="3" borderId="4" xfId="0" applyNumberFormat="1" applyFont="1" applyFill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horizontal="left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0" fontId="8" fillId="3" borderId="1" xfId="21" applyNumberFormat="1" applyFont="1" applyFill="1" applyBorder="1" applyAlignment="1" applyProtection="1">
      <alignment horizontal="center"/>
      <protection locked="0"/>
    </xf>
    <xf numFmtId="0" fontId="8" fillId="3" borderId="1" xfId="0" applyNumberFormat="1" applyFont="1" applyFill="1" applyBorder="1" applyAlignment="1" applyProtection="1">
      <alignment/>
      <protection locked="0"/>
    </xf>
    <xf numFmtId="168" fontId="8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2" xfId="0" applyFont="1" applyFill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4" fillId="0" borderId="2" xfId="0" applyFont="1" applyFill="1" applyBorder="1" applyAlignment="1">
      <alignment/>
    </xf>
    <xf numFmtId="14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vertical="center" wrapText="1"/>
      <protection locked="0"/>
    </xf>
    <xf numFmtId="0" fontId="10" fillId="3" borderId="7" xfId="0" applyFont="1" applyFill="1" applyBorder="1" applyAlignment="1" applyProtection="1">
      <alignment vertical="center" wrapText="1"/>
      <protection locked="0"/>
    </xf>
    <xf numFmtId="0" fontId="10" fillId="3" borderId="8" xfId="0" applyFont="1" applyFill="1" applyBorder="1" applyAlignment="1" applyProtection="1">
      <alignment vertical="center" wrapText="1"/>
      <protection locked="0"/>
    </xf>
    <xf numFmtId="0" fontId="10" fillId="3" borderId="0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10" fillId="3" borderId="11" xfId="0" applyFont="1" applyFill="1" applyBorder="1" applyAlignment="1" applyProtection="1">
      <alignment vertical="center" wrapText="1"/>
      <protection locked="0"/>
    </xf>
    <xf numFmtId="0" fontId="10" fillId="3" borderId="12" xfId="0" applyFont="1" applyFill="1" applyBorder="1" applyAlignment="1" applyProtection="1">
      <alignment vertical="center" wrapText="1"/>
      <protection locked="0"/>
    </xf>
    <xf numFmtId="0" fontId="8" fillId="4" borderId="3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8" fillId="4" borderId="11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>
      <alignment/>
    </xf>
    <xf numFmtId="0" fontId="9" fillId="4" borderId="4" xfId="0" applyFont="1" applyFill="1" applyBorder="1" applyAlignment="1">
      <alignment/>
    </xf>
    <xf numFmtId="0" fontId="3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8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/>
      <protection locked="0"/>
    </xf>
    <xf numFmtId="14" fontId="8" fillId="3" borderId="1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applyFont="1" applyFill="1" applyBorder="1" applyAlignment="1">
      <alignment/>
    </xf>
    <xf numFmtId="0" fontId="4" fillId="2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9.421875" style="4" customWidth="1"/>
    <col min="2" max="2" width="19.00390625" style="4" customWidth="1"/>
    <col min="3" max="3" width="28.28125" style="1" customWidth="1"/>
    <col min="4" max="4" width="22.7109375" style="4" customWidth="1"/>
    <col min="5" max="5" width="20.00390625" style="2" customWidth="1"/>
    <col min="6" max="6" width="14.00390625" style="2" customWidth="1"/>
    <col min="7" max="7" width="16.140625" style="2" customWidth="1"/>
    <col min="8" max="8" width="15.57421875" style="2" customWidth="1"/>
    <col min="9" max="9" width="12.28125" style="2" customWidth="1"/>
    <col min="10" max="10" width="19.140625" style="2" customWidth="1"/>
    <col min="11" max="11" width="17.7109375" style="2" customWidth="1"/>
    <col min="12" max="12" width="9.8515625" style="2" customWidth="1"/>
    <col min="13" max="16384" width="9.140625" style="2" customWidth="1"/>
  </cols>
  <sheetData>
    <row r="1" spans="1:4" ht="15" customHeight="1">
      <c r="A1" s="37" t="s">
        <v>13</v>
      </c>
      <c r="B1" s="80" t="s">
        <v>61</v>
      </c>
      <c r="C1" s="81"/>
      <c r="D1" s="82"/>
    </row>
    <row r="2" spans="1:4" ht="15.75" customHeight="1">
      <c r="A2" s="37" t="s">
        <v>39</v>
      </c>
      <c r="B2" s="83">
        <v>38906</v>
      </c>
      <c r="C2" s="81"/>
      <c r="D2" s="82"/>
    </row>
    <row r="3" spans="1:4" s="35" customFormat="1" ht="15.75" customHeight="1">
      <c r="A3" s="50" t="s">
        <v>55</v>
      </c>
      <c r="B3" s="59" t="s">
        <v>60</v>
      </c>
      <c r="C3" s="60"/>
      <c r="D3" s="61"/>
    </row>
    <row r="4" spans="1:4" s="35" customFormat="1" ht="15.75" customHeight="1">
      <c r="A4" s="50"/>
      <c r="B4" s="62"/>
      <c r="C4" s="63"/>
      <c r="D4" s="64"/>
    </row>
    <row r="5" spans="1:4" ht="12.75">
      <c r="A5" s="50"/>
      <c r="B5" s="65"/>
      <c r="C5" s="66"/>
      <c r="D5" s="67"/>
    </row>
    <row r="6" spans="1:4" ht="12.75">
      <c r="A6" s="70" t="s">
        <v>36</v>
      </c>
      <c r="B6" s="70"/>
      <c r="C6" s="70"/>
      <c r="D6" s="70"/>
    </row>
    <row r="7" spans="1:4" ht="12.75">
      <c r="A7" s="39" t="s">
        <v>9</v>
      </c>
      <c r="B7" s="40">
        <v>300000</v>
      </c>
      <c r="C7" s="41" t="s">
        <v>0</v>
      </c>
      <c r="D7" s="42">
        <v>0.35</v>
      </c>
    </row>
    <row r="8" spans="1:4" ht="12.75">
      <c r="A8" s="39" t="s">
        <v>40</v>
      </c>
      <c r="B8" s="40">
        <v>150000</v>
      </c>
      <c r="C8" s="41" t="s">
        <v>2</v>
      </c>
      <c r="D8" s="43">
        <v>1600</v>
      </c>
    </row>
    <row r="9" spans="1:4" ht="12.75">
      <c r="A9" s="39" t="s">
        <v>41</v>
      </c>
      <c r="B9" s="40">
        <v>145000</v>
      </c>
      <c r="C9" s="41" t="s">
        <v>1</v>
      </c>
      <c r="D9" s="43">
        <v>1</v>
      </c>
    </row>
    <row r="10" spans="1:4" ht="12.75">
      <c r="A10" s="39" t="s">
        <v>17</v>
      </c>
      <c r="B10" s="40">
        <v>100000</v>
      </c>
      <c r="C10" s="41" t="s">
        <v>25</v>
      </c>
      <c r="D10" s="40">
        <v>0</v>
      </c>
    </row>
    <row r="11" spans="1:4" ht="12.75">
      <c r="A11" s="37" t="s">
        <v>4</v>
      </c>
      <c r="B11" s="40">
        <v>75000</v>
      </c>
      <c r="C11" s="44" t="s">
        <v>54</v>
      </c>
      <c r="D11" s="40">
        <v>200</v>
      </c>
    </row>
    <row r="12" spans="1:4" ht="12.75" customHeight="1">
      <c r="A12" s="39" t="s">
        <v>44</v>
      </c>
      <c r="B12" s="38">
        <v>6</v>
      </c>
      <c r="C12" s="45" t="s">
        <v>57</v>
      </c>
      <c r="D12" s="46" t="s">
        <v>59</v>
      </c>
    </row>
    <row r="13" spans="1:4" ht="12.75">
      <c r="A13" s="37" t="s">
        <v>14</v>
      </c>
      <c r="B13" s="47">
        <v>0.9</v>
      </c>
      <c r="C13" s="75" t="s">
        <v>53</v>
      </c>
      <c r="D13" s="76"/>
    </row>
    <row r="14" spans="1:4" ht="12.75">
      <c r="A14" s="37" t="s">
        <v>11</v>
      </c>
      <c r="B14" s="47">
        <v>0.12</v>
      </c>
      <c r="C14" s="77"/>
      <c r="D14" s="76"/>
    </row>
    <row r="15" spans="1:4" ht="12.75">
      <c r="A15" s="37" t="s">
        <v>10</v>
      </c>
      <c r="B15" s="47">
        <v>0</v>
      </c>
      <c r="C15" s="77"/>
      <c r="D15" s="76"/>
    </row>
    <row r="16" spans="1:4" ht="12.75">
      <c r="A16" s="37" t="s">
        <v>12</v>
      </c>
      <c r="B16" s="47">
        <v>0</v>
      </c>
      <c r="C16" s="77"/>
      <c r="D16" s="76"/>
    </row>
    <row r="17" spans="1:4" ht="12.75">
      <c r="A17" s="37" t="s">
        <v>51</v>
      </c>
      <c r="B17" s="47">
        <v>0.15</v>
      </c>
      <c r="C17" s="77"/>
      <c r="D17" s="76"/>
    </row>
    <row r="18" spans="1:4" ht="12.75">
      <c r="A18" s="48" t="s">
        <v>52</v>
      </c>
      <c r="B18" s="40">
        <v>3000</v>
      </c>
      <c r="C18" s="77"/>
      <c r="D18" s="76"/>
    </row>
    <row r="19" spans="1:4" ht="12.75">
      <c r="A19" s="37" t="s">
        <v>35</v>
      </c>
      <c r="B19" s="49">
        <v>3000</v>
      </c>
      <c r="C19" s="77"/>
      <c r="D19" s="76"/>
    </row>
    <row r="21" spans="1:4" ht="12.75">
      <c r="A21" s="51" t="s">
        <v>3</v>
      </c>
      <c r="B21" s="68"/>
      <c r="C21" s="68"/>
      <c r="D21" s="69"/>
    </row>
    <row r="22" spans="1:4" ht="12.75">
      <c r="A22" s="52" t="s">
        <v>4</v>
      </c>
      <c r="B22" s="53"/>
      <c r="C22" s="54"/>
      <c r="D22" s="8">
        <f>B11</f>
        <v>75000</v>
      </c>
    </row>
    <row r="23" spans="1:4" ht="12.75">
      <c r="A23" s="52" t="s">
        <v>45</v>
      </c>
      <c r="B23" s="53"/>
      <c r="C23" s="54"/>
      <c r="D23" s="8">
        <v>650</v>
      </c>
    </row>
    <row r="24" spans="1:4" ht="12.75">
      <c r="A24" s="52" t="s">
        <v>16</v>
      </c>
      <c r="B24" s="53"/>
      <c r="C24" s="54"/>
      <c r="D24" s="8">
        <f>B18</f>
        <v>3000</v>
      </c>
    </row>
    <row r="25" spans="1:4" ht="12.75">
      <c r="A25" s="52" t="s">
        <v>46</v>
      </c>
      <c r="B25" s="53"/>
      <c r="C25" s="54"/>
      <c r="D25" s="8">
        <f>(500)+(0.0025*B11)</f>
        <v>687.5</v>
      </c>
    </row>
    <row r="26" spans="1:4" ht="12.75">
      <c r="A26" s="52" t="s">
        <v>47</v>
      </c>
      <c r="B26" s="53"/>
      <c r="C26" s="54"/>
      <c r="D26" s="8">
        <f>IF(B18=0,100,200)</f>
        <v>200</v>
      </c>
    </row>
    <row r="27" spans="1:4" ht="12.75">
      <c r="A27" s="52" t="s">
        <v>43</v>
      </c>
      <c r="B27" s="53"/>
      <c r="C27" s="54"/>
      <c r="D27" s="8">
        <v>225</v>
      </c>
    </row>
    <row r="28" spans="1:4" ht="12.75">
      <c r="A28" s="52" t="s">
        <v>30</v>
      </c>
      <c r="B28" s="53"/>
      <c r="C28" s="54"/>
      <c r="D28" s="8">
        <f>SUM(D22:D27)</f>
        <v>79762.5</v>
      </c>
    </row>
    <row r="29" spans="1:4" ht="12.75">
      <c r="A29" s="79" t="s">
        <v>5</v>
      </c>
      <c r="B29" s="79"/>
      <c r="C29" s="24">
        <f>B13</f>
        <v>0.9</v>
      </c>
      <c r="D29" s="8">
        <f>(C29*D22)</f>
        <v>67500</v>
      </c>
    </row>
    <row r="30" spans="1:4" ht="12.75">
      <c r="A30" s="79" t="s">
        <v>6</v>
      </c>
      <c r="B30" s="79"/>
      <c r="C30" s="25">
        <f>B15</f>
        <v>0</v>
      </c>
      <c r="D30" s="8">
        <f>C30*D22</f>
        <v>0</v>
      </c>
    </row>
    <row r="31" spans="1:4" ht="12.75">
      <c r="A31" s="52" t="s">
        <v>7</v>
      </c>
      <c r="B31" s="53"/>
      <c r="C31" s="54"/>
      <c r="D31" s="8">
        <f>(D28-(D29+D30))</f>
        <v>12262.5</v>
      </c>
    </row>
    <row r="32" spans="1:4" ht="36" customHeight="1">
      <c r="A32" s="73" t="s">
        <v>56</v>
      </c>
      <c r="B32" s="74"/>
      <c r="C32" s="74"/>
      <c r="D32" s="74"/>
    </row>
    <row r="33" spans="1:9" ht="13.5" customHeight="1">
      <c r="A33" s="33"/>
      <c r="B33" s="34"/>
      <c r="C33" s="34"/>
      <c r="D33" s="34"/>
      <c r="E33" s="13"/>
      <c r="F33" s="13"/>
      <c r="G33" s="13"/>
      <c r="H33" s="13"/>
      <c r="I33" s="14"/>
    </row>
    <row r="34" spans="1:9" ht="18.75" customHeight="1">
      <c r="A34" s="51" t="s">
        <v>8</v>
      </c>
      <c r="B34" s="71"/>
      <c r="C34" s="71"/>
      <c r="D34" s="72"/>
      <c r="E34" s="13"/>
      <c r="F34" s="13"/>
      <c r="G34" s="13"/>
      <c r="H34" s="13"/>
      <c r="I34" s="14"/>
    </row>
    <row r="35" spans="1:9" ht="14.25" customHeight="1">
      <c r="A35" s="58" t="s">
        <v>17</v>
      </c>
      <c r="B35" s="53"/>
      <c r="C35" s="54"/>
      <c r="D35" s="8">
        <f>B10</f>
        <v>100000</v>
      </c>
      <c r="E35" s="13"/>
      <c r="F35" s="13"/>
      <c r="G35" s="13"/>
      <c r="H35" s="13"/>
      <c r="I35" s="14"/>
    </row>
    <row r="36" spans="1:9" ht="12.75">
      <c r="A36" s="10"/>
      <c r="D36" s="9"/>
      <c r="E36" s="13"/>
      <c r="F36" s="13"/>
      <c r="G36" s="13"/>
      <c r="H36" s="13"/>
      <c r="I36" s="14"/>
    </row>
    <row r="37" spans="1:9" ht="12.75">
      <c r="A37" s="51" t="s">
        <v>19</v>
      </c>
      <c r="B37" s="53"/>
      <c r="C37" s="53"/>
      <c r="D37" s="54"/>
      <c r="E37" s="13"/>
      <c r="F37" s="13"/>
      <c r="G37" s="13"/>
      <c r="H37" s="13"/>
      <c r="I37" s="14"/>
    </row>
    <row r="38" spans="1:9" ht="12.75">
      <c r="A38" s="87" t="s">
        <v>48</v>
      </c>
      <c r="B38" s="53"/>
      <c r="C38" s="54"/>
      <c r="D38" s="8">
        <f>IF(D12="y",(((B11*0.00077)+(500)*(B12/12))),((B11*0.006)+(500)*(B12/6)))</f>
        <v>950</v>
      </c>
      <c r="E38" s="13"/>
      <c r="F38" s="13"/>
      <c r="G38" s="13"/>
      <c r="H38" s="13"/>
      <c r="I38" s="14"/>
    </row>
    <row r="39" spans="1:9" ht="12.75">
      <c r="A39" s="87" t="s">
        <v>18</v>
      </c>
      <c r="B39" s="53"/>
      <c r="C39" s="54"/>
      <c r="D39" s="8">
        <f>B19</f>
        <v>3000</v>
      </c>
      <c r="E39" s="13"/>
      <c r="F39" s="13"/>
      <c r="G39" s="13"/>
      <c r="H39" s="13"/>
      <c r="I39" s="14"/>
    </row>
    <row r="40" spans="1:9" ht="14.25" customHeight="1">
      <c r="A40" s="87" t="s">
        <v>49</v>
      </c>
      <c r="B40" s="53"/>
      <c r="C40" s="54"/>
      <c r="D40" s="8">
        <f>(B12*200)</f>
        <v>1200</v>
      </c>
      <c r="E40" s="13"/>
      <c r="F40" s="13"/>
      <c r="G40" s="13"/>
      <c r="H40" s="13"/>
      <c r="I40" s="14"/>
    </row>
    <row r="41" spans="1:9" ht="12.75">
      <c r="A41" s="87" t="s">
        <v>50</v>
      </c>
      <c r="B41" s="53"/>
      <c r="C41" s="54"/>
      <c r="D41" s="8">
        <f>((D29*((B14/12)*(B12)))+(D30*((B16/12)*(B12)))+((D31*((B17/12)*(B12))))+((D35*((B17/12)*(B12/2)))))</f>
        <v>8719.6875</v>
      </c>
      <c r="E41" s="13"/>
      <c r="F41" s="13"/>
      <c r="G41" s="13"/>
      <c r="H41" s="13"/>
      <c r="I41" s="14"/>
    </row>
    <row r="42" spans="1:9" ht="12.75">
      <c r="A42" s="84" t="s">
        <v>20</v>
      </c>
      <c r="B42" s="85"/>
      <c r="C42" s="86"/>
      <c r="D42" s="15">
        <f>SUM(D38:D41)</f>
        <v>13869.6875</v>
      </c>
      <c r="E42" s="13"/>
      <c r="F42" s="13"/>
      <c r="G42" s="13"/>
      <c r="H42" s="13"/>
      <c r="I42" s="14"/>
    </row>
    <row r="43" spans="1:9" ht="36.75" customHeight="1">
      <c r="A43" s="55" t="s">
        <v>58</v>
      </c>
      <c r="B43" s="56"/>
      <c r="C43" s="56"/>
      <c r="D43" s="57"/>
      <c r="E43" s="13"/>
      <c r="F43" s="13"/>
      <c r="G43" s="13"/>
      <c r="H43" s="13"/>
      <c r="I43" s="14"/>
    </row>
    <row r="44" spans="1:9" ht="14.25" customHeight="1">
      <c r="A44" s="10"/>
      <c r="D44" s="9"/>
      <c r="E44" s="13"/>
      <c r="F44" s="13"/>
      <c r="G44" s="13"/>
      <c r="H44" s="13"/>
      <c r="I44" s="14"/>
    </row>
    <row r="45" spans="1:9" ht="15.75" customHeight="1">
      <c r="A45" s="51" t="s">
        <v>21</v>
      </c>
      <c r="B45" s="53"/>
      <c r="C45" s="53"/>
      <c r="D45" s="54"/>
      <c r="E45" s="16"/>
      <c r="F45" s="17"/>
      <c r="G45" s="18"/>
      <c r="I45" s="3"/>
    </row>
    <row r="46" spans="1:9" ht="15.75" customHeight="1">
      <c r="A46" s="88" t="s">
        <v>22</v>
      </c>
      <c r="B46" s="53"/>
      <c r="C46" s="54"/>
      <c r="D46" s="7">
        <f>B7</f>
        <v>300000</v>
      </c>
      <c r="E46" s="16"/>
      <c r="F46" s="17"/>
      <c r="G46" s="18"/>
      <c r="I46" s="3"/>
    </row>
    <row r="47" spans="1:9" ht="15.75" customHeight="1">
      <c r="A47" s="88" t="s">
        <v>15</v>
      </c>
      <c r="B47" s="53"/>
      <c r="C47" s="54"/>
      <c r="D47" s="7">
        <v>550</v>
      </c>
      <c r="E47" s="16"/>
      <c r="F47" s="17"/>
      <c r="G47" s="18"/>
      <c r="I47" s="3"/>
    </row>
    <row r="48" spans="1:9" ht="15.75" customHeight="1">
      <c r="A48" s="52" t="s">
        <v>23</v>
      </c>
      <c r="B48" s="78"/>
      <c r="C48" s="25">
        <v>0.03</v>
      </c>
      <c r="D48" s="8">
        <f>C48*D46</f>
        <v>9000</v>
      </c>
      <c r="E48" s="16"/>
      <c r="F48" s="17"/>
      <c r="G48" s="18"/>
      <c r="I48" s="3"/>
    </row>
    <row r="49" spans="1:9" ht="15.75" customHeight="1">
      <c r="A49" s="52" t="s">
        <v>24</v>
      </c>
      <c r="B49" s="78"/>
      <c r="C49" s="25">
        <v>0.01</v>
      </c>
      <c r="D49" s="8">
        <f>C49*D46</f>
        <v>3000</v>
      </c>
      <c r="E49" s="16"/>
      <c r="F49" s="17"/>
      <c r="G49" s="18"/>
      <c r="I49" s="3"/>
    </row>
    <row r="50" spans="1:8" ht="12.75">
      <c r="A50" s="52" t="s">
        <v>25</v>
      </c>
      <c r="B50" s="53"/>
      <c r="C50" s="54"/>
      <c r="D50" s="8">
        <f>D10</f>
        <v>0</v>
      </c>
      <c r="E50" s="19"/>
      <c r="F50" s="16"/>
      <c r="G50" s="17"/>
      <c r="H50" s="18"/>
    </row>
    <row r="51" spans="1:8" ht="12.75">
      <c r="A51" s="58" t="s">
        <v>26</v>
      </c>
      <c r="B51" s="53"/>
      <c r="C51" s="54"/>
      <c r="D51" s="8">
        <v>100</v>
      </c>
      <c r="E51" s="19"/>
      <c r="F51" s="16"/>
      <c r="G51" s="17"/>
      <c r="H51" s="18"/>
    </row>
    <row r="52" spans="1:8" ht="12.75">
      <c r="A52" s="58" t="s">
        <v>27</v>
      </c>
      <c r="B52" s="53"/>
      <c r="C52" s="54"/>
      <c r="D52" s="8">
        <f>(D46-(SUM(D47:D51)))</f>
        <v>287350</v>
      </c>
      <c r="E52" s="19"/>
      <c r="F52" s="16"/>
      <c r="G52" s="17"/>
      <c r="H52" s="18"/>
    </row>
    <row r="53" spans="1:8" ht="12.75">
      <c r="A53" s="58" t="s">
        <v>30</v>
      </c>
      <c r="B53" s="53"/>
      <c r="C53" s="54"/>
      <c r="D53" s="8">
        <f>D28</f>
        <v>79762.5</v>
      </c>
      <c r="E53" s="19"/>
      <c r="F53" s="16"/>
      <c r="G53" s="17"/>
      <c r="H53" s="18"/>
    </row>
    <row r="54" spans="1:8" ht="12.75">
      <c r="A54" s="58" t="s">
        <v>29</v>
      </c>
      <c r="B54" s="53"/>
      <c r="C54" s="54"/>
      <c r="D54" s="8">
        <f>D35</f>
        <v>100000</v>
      </c>
      <c r="E54" s="19"/>
      <c r="F54" s="16"/>
      <c r="G54" s="17"/>
      <c r="H54" s="18"/>
    </row>
    <row r="55" spans="1:8" ht="12.75">
      <c r="A55" s="58" t="s">
        <v>28</v>
      </c>
      <c r="B55" s="53"/>
      <c r="C55" s="54"/>
      <c r="D55" s="8">
        <f>D42</f>
        <v>13869.6875</v>
      </c>
      <c r="E55" s="19"/>
      <c r="F55" s="16"/>
      <c r="G55" s="17"/>
      <c r="H55" s="18"/>
    </row>
    <row r="56" spans="1:8" ht="12.75">
      <c r="A56" s="90" t="s">
        <v>31</v>
      </c>
      <c r="B56" s="53"/>
      <c r="C56" s="54"/>
      <c r="D56" s="31">
        <f>D52-SUM(D53:D55)</f>
        <v>93717.8125</v>
      </c>
      <c r="E56" s="19"/>
      <c r="F56" s="16"/>
      <c r="H56" s="3"/>
    </row>
    <row r="57" spans="1:8" ht="12.75">
      <c r="A57" s="11" t="s">
        <v>42</v>
      </c>
      <c r="B57" s="12">
        <f>B2+(B12*30)</f>
        <v>39086</v>
      </c>
      <c r="D57" s="9"/>
      <c r="E57" s="19"/>
      <c r="F57" s="16"/>
      <c r="H57" s="3"/>
    </row>
    <row r="58" spans="2:8" ht="12.75">
      <c r="B58" s="6"/>
      <c r="C58" s="26"/>
      <c r="D58" s="9"/>
      <c r="E58" s="19"/>
      <c r="F58" s="16"/>
      <c r="H58" s="3"/>
    </row>
    <row r="59" spans="1:8" ht="12.75">
      <c r="A59" s="90" t="s">
        <v>32</v>
      </c>
      <c r="B59" s="53"/>
      <c r="C59" s="54"/>
      <c r="D59" s="31">
        <f>D31</f>
        <v>12262.5</v>
      </c>
      <c r="E59" s="19"/>
      <c r="F59" s="16"/>
      <c r="H59" s="3"/>
    </row>
    <row r="60" spans="1:8" ht="12.75">
      <c r="A60" s="52" t="s">
        <v>37</v>
      </c>
      <c r="B60" s="53"/>
      <c r="C60" s="54"/>
      <c r="D60" s="8">
        <f>B10/2</f>
        <v>50000</v>
      </c>
      <c r="E60" s="19"/>
      <c r="H60" s="3"/>
    </row>
    <row r="61" spans="1:8" ht="12.75">
      <c r="A61" s="90" t="s">
        <v>33</v>
      </c>
      <c r="B61" s="53"/>
      <c r="C61" s="54"/>
      <c r="D61" s="36">
        <f>D59+D60</f>
        <v>62262.5</v>
      </c>
      <c r="E61" s="19"/>
      <c r="H61" s="3"/>
    </row>
    <row r="62" spans="1:8" ht="12.75">
      <c r="A62" s="89" t="s">
        <v>38</v>
      </c>
      <c r="B62" s="53"/>
      <c r="C62" s="53"/>
      <c r="D62" s="54"/>
      <c r="E62" s="19"/>
      <c r="H62" s="3"/>
    </row>
    <row r="63" spans="1:8" ht="12.75">
      <c r="A63" s="10"/>
      <c r="B63" s="6"/>
      <c r="C63" s="26"/>
      <c r="D63" s="9"/>
      <c r="E63" s="19"/>
      <c r="H63" s="3"/>
    </row>
    <row r="64" spans="1:8" ht="12.75">
      <c r="A64" s="28" t="s">
        <v>34</v>
      </c>
      <c r="B64" s="29"/>
      <c r="C64" s="30"/>
      <c r="D64" s="32">
        <f>((D56/D61)*(12/B12))</f>
        <v>3.010409556313993</v>
      </c>
      <c r="E64" s="19"/>
      <c r="H64" s="3"/>
    </row>
    <row r="65" spans="2:8" ht="12.75">
      <c r="B65" s="6"/>
      <c r="C65" s="26"/>
      <c r="E65" s="19"/>
      <c r="H65" s="3"/>
    </row>
    <row r="66" spans="2:8" ht="12.75">
      <c r="B66" s="20"/>
      <c r="C66" s="26"/>
      <c r="D66" s="9"/>
      <c r="E66" s="19"/>
      <c r="H66" s="3"/>
    </row>
    <row r="67" spans="3:8" ht="12.75">
      <c r="C67" s="21"/>
      <c r="E67" s="19"/>
      <c r="H67" s="3"/>
    </row>
    <row r="68" spans="1:7" ht="12.75">
      <c r="A68" s="5"/>
      <c r="B68" s="22"/>
      <c r="C68" s="27"/>
      <c r="E68" s="19"/>
      <c r="G68" s="19"/>
    </row>
    <row r="69" spans="4:7" ht="12.75">
      <c r="D69" s="23"/>
      <c r="F69" s="19"/>
      <c r="G69" s="19"/>
    </row>
    <row r="70" spans="5:7" ht="27.75" customHeight="1">
      <c r="E70" s="19"/>
      <c r="F70" s="19"/>
      <c r="G70" s="19"/>
    </row>
    <row r="71" spans="5:6" ht="12.75">
      <c r="E71" s="19"/>
      <c r="F71" s="19"/>
    </row>
    <row r="72" spans="5:6" ht="12.75">
      <c r="E72" s="19"/>
      <c r="F72" s="19"/>
    </row>
    <row r="73" spans="5:6" ht="12.75">
      <c r="E73" s="19"/>
      <c r="F73" s="19"/>
    </row>
    <row r="74" spans="5:6" ht="12.75">
      <c r="E74" s="19"/>
      <c r="F74" s="19"/>
    </row>
    <row r="75" spans="5:6" ht="12.75">
      <c r="E75" s="19"/>
      <c r="F75" s="19"/>
    </row>
    <row r="76" spans="5:6" ht="12.75">
      <c r="E76" s="19"/>
      <c r="F76" s="19"/>
    </row>
    <row r="77" spans="5:6" ht="12.75">
      <c r="E77" s="19"/>
      <c r="F77" s="19"/>
    </row>
    <row r="78" spans="5:6" ht="12.75">
      <c r="E78" s="19"/>
      <c r="F78" s="19"/>
    </row>
    <row r="79" spans="5:6" ht="12.75">
      <c r="E79" s="19"/>
      <c r="F79" s="19"/>
    </row>
    <row r="80" spans="5:6" ht="12.75">
      <c r="E80" s="19"/>
      <c r="F80" s="19"/>
    </row>
    <row r="81" spans="5:6" ht="12.75">
      <c r="E81" s="19"/>
      <c r="F81" s="19"/>
    </row>
    <row r="82" spans="5:6" ht="12.75">
      <c r="E82" s="19"/>
      <c r="F82" s="19"/>
    </row>
    <row r="83" spans="5:7" ht="12.75">
      <c r="E83" s="19"/>
      <c r="F83" s="19"/>
      <c r="G83" s="19"/>
    </row>
    <row r="84" spans="5:6" ht="12.75">
      <c r="E84" s="19"/>
      <c r="F84" s="19"/>
    </row>
    <row r="85" spans="5:6" ht="12.75">
      <c r="E85" s="19"/>
      <c r="F85" s="19"/>
    </row>
    <row r="86" ht="12.75">
      <c r="E86" s="19"/>
    </row>
  </sheetData>
  <sheetProtection password="DE79" sheet="1" formatCells="0" formatColumns="0" formatRows="0" insertColumns="0" insertRows="0" insertHyperlinks="0" deleteColumns="0" deleteRows="0" selectLockedCells="1" sort="0" autoFilter="0" pivotTables="0"/>
  <mergeCells count="43">
    <mergeCell ref="A25:C25"/>
    <mergeCell ref="A24:C24"/>
    <mergeCell ref="A28:C28"/>
    <mergeCell ref="A27:C27"/>
    <mergeCell ref="A26:C26"/>
    <mergeCell ref="A56:C56"/>
    <mergeCell ref="A55:C55"/>
    <mergeCell ref="A54:C54"/>
    <mergeCell ref="A53:C53"/>
    <mergeCell ref="A62:D62"/>
    <mergeCell ref="A61:C61"/>
    <mergeCell ref="A60:C60"/>
    <mergeCell ref="A59:C59"/>
    <mergeCell ref="B1:D1"/>
    <mergeCell ref="A48:B48"/>
    <mergeCell ref="B2:D2"/>
    <mergeCell ref="A42:C42"/>
    <mergeCell ref="A41:C41"/>
    <mergeCell ref="A40:C40"/>
    <mergeCell ref="A39:C39"/>
    <mergeCell ref="A38:C38"/>
    <mergeCell ref="A47:C47"/>
    <mergeCell ref="A46:C46"/>
    <mergeCell ref="A22:C22"/>
    <mergeCell ref="A52:C52"/>
    <mergeCell ref="A45:D45"/>
    <mergeCell ref="A51:C51"/>
    <mergeCell ref="A50:C50"/>
    <mergeCell ref="A49:B49"/>
    <mergeCell ref="A23:C23"/>
    <mergeCell ref="A37:D37"/>
    <mergeCell ref="A30:B30"/>
    <mergeCell ref="A29:B29"/>
    <mergeCell ref="A31:C31"/>
    <mergeCell ref="A43:D43"/>
    <mergeCell ref="A35:C35"/>
    <mergeCell ref="B3:D5"/>
    <mergeCell ref="A3:A5"/>
    <mergeCell ref="A21:D21"/>
    <mergeCell ref="A6:D6"/>
    <mergeCell ref="A34:D34"/>
    <mergeCell ref="A32:D32"/>
    <mergeCell ref="C13:D19"/>
  </mergeCells>
  <printOptions/>
  <pageMargins left="1.12" right="0.35" top="0.42" bottom="0.56" header="0.18" footer="0.16"/>
  <pageSetup horizontalDpi="600" verticalDpi="600" orientation="portrait" scale="78" r:id="rId1"/>
  <headerFooter alignWithMargins="0">
    <oddHeader>&amp;C&amp;"Arial,Bold"&amp;12Flip with Mortgage/Private Money Financing</oddHeader>
    <oddFooter>&amp;C&amp;"Arial,Bold"Printed &amp;D&amp;R&amp;"Arial,Bold"Page &amp;P of &amp;N</oddFooter>
  </headerFooter>
  <rowBreaks count="2" manualBreakCount="2">
    <brk id="64" max="3" man="1"/>
    <brk id="6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3</dc:creator>
  <cp:keywords/>
  <dc:description/>
  <cp:lastModifiedBy> </cp:lastModifiedBy>
  <cp:lastPrinted>2006-07-10T20:04:22Z</cp:lastPrinted>
  <dcterms:created xsi:type="dcterms:W3CDTF">2005-09-05T14:56:07Z</dcterms:created>
  <dcterms:modified xsi:type="dcterms:W3CDTF">2006-07-11T00:19:17Z</dcterms:modified>
  <cp:category/>
  <cp:version/>
  <cp:contentType/>
  <cp:contentStatus/>
</cp:coreProperties>
</file>